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Tiny Bus 2017\0 All Sheets\EN1 - Energy Units\"/>
    </mc:Choice>
  </mc:AlternateContent>
  <bookViews>
    <workbookView xWindow="930" yWindow="0" windowWidth="16380" windowHeight="11415" activeTab="1"/>
  </bookViews>
  <sheets>
    <sheet name="Contact Us" sheetId="4" r:id="rId1"/>
    <sheet name="Unit Conversion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F16" i="2"/>
  <c r="L14" i="2"/>
  <c r="F14" i="2"/>
  <c r="L9" i="2"/>
  <c r="F9" i="2"/>
  <c r="L10" i="2"/>
  <c r="F10" i="2"/>
  <c r="F31" i="2"/>
  <c r="L31" i="2"/>
  <c r="F32" i="2"/>
  <c r="L32" i="2"/>
  <c r="F33" i="2"/>
  <c r="L33" i="2"/>
  <c r="F34" i="2"/>
  <c r="L34" i="2"/>
  <c r="F35" i="2"/>
  <c r="L35" i="2"/>
  <c r="F36" i="2"/>
  <c r="L36" i="2" s="1"/>
  <c r="F37" i="2"/>
  <c r="L37" i="2"/>
  <c r="F38" i="2"/>
  <c r="L38" i="2"/>
  <c r="L27" i="2"/>
  <c r="F27" i="2"/>
  <c r="L26" i="2"/>
  <c r="F26" i="2"/>
  <c r="L25" i="2"/>
  <c r="F25" i="2"/>
  <c r="L24" i="2"/>
  <c r="F24" i="2"/>
  <c r="L23" i="2"/>
  <c r="F23" i="2"/>
  <c r="L22" i="2"/>
  <c r="F22" i="2"/>
  <c r="L15" i="2"/>
  <c r="F15" i="2"/>
  <c r="L8" i="2"/>
  <c r="F8" i="2"/>
  <c r="L7" i="2"/>
  <c r="F7" i="2"/>
  <c r="L6" i="2"/>
  <c r="F6" i="2"/>
</calcChain>
</file>

<file path=xl/sharedStrings.xml><?xml version="1.0" encoding="utf-8"?>
<sst xmlns="http://schemas.openxmlformats.org/spreadsheetml/2006/main" count="201" uniqueCount="74">
  <si>
    <t>kW</t>
  </si>
  <si>
    <t>kWh</t>
  </si>
  <si>
    <t>MW</t>
  </si>
  <si>
    <t>=</t>
  </si>
  <si>
    <t>ELECTRICITY</t>
  </si>
  <si>
    <t>1 kW = 1,000 watts</t>
  </si>
  <si>
    <t>watts</t>
  </si>
  <si>
    <t>1 MW = 1,000 kW</t>
  </si>
  <si>
    <t>1 MW  = 1,000,000 watts</t>
  </si>
  <si>
    <t>Input</t>
  </si>
  <si>
    <t>Result</t>
  </si>
  <si>
    <t>WATER</t>
  </si>
  <si>
    <t>1 cu.ft. = 7.48 gallons</t>
  </si>
  <si>
    <t>Gallons</t>
  </si>
  <si>
    <t>cu.ft.</t>
  </si>
  <si>
    <t>1,000 Gallons = HCF x 1,000 / 748</t>
  </si>
  <si>
    <t>HCF</t>
  </si>
  <si>
    <t>ENERGY</t>
  </si>
  <si>
    <t>Natural Gas: 1 CF = 1,000 Btu</t>
  </si>
  <si>
    <t>CF</t>
  </si>
  <si>
    <t>Btu</t>
  </si>
  <si>
    <t>Natural Gas: 1 therm = 100,000 Btu</t>
  </si>
  <si>
    <t>Therm</t>
  </si>
  <si>
    <t>#2 Oil: 1 gal = 140,000 Btu</t>
  </si>
  <si>
    <t>Gallon</t>
  </si>
  <si>
    <t>#6 Oil: 1 gal = 152,000 Btu</t>
  </si>
  <si>
    <t>Kerosene: 1 gal = 134,000 Btu</t>
  </si>
  <si>
    <t>Propane: 1 gal = 92,000 Btu</t>
  </si>
  <si>
    <t>CCF</t>
  </si>
  <si>
    <t>1 CCF = 100,000 Btu</t>
  </si>
  <si>
    <t>CF of NG</t>
  </si>
  <si>
    <t>1 CF NG = 1,025 Btu</t>
  </si>
  <si>
    <t>MCF</t>
  </si>
  <si>
    <t>1 MCF = 1,000 CF of NG</t>
  </si>
  <si>
    <t>1 CCF = 100 CF of NG</t>
  </si>
  <si>
    <t>1 cf of natural gas produce approx 1,000 Btu, so 1,000 cf of gas is 1 MBTU.</t>
  </si>
  <si>
    <t>1 CF = 1,000 Btu. Used</t>
  </si>
  <si>
    <t>1 CF = 950 to 1150 Btu</t>
  </si>
  <si>
    <t>therm</t>
  </si>
  <si>
    <t>1 therm = 1 CCF</t>
  </si>
  <si>
    <t>MMBtu</t>
  </si>
  <si>
    <t>1 therm = 0.1 MMBtu</t>
  </si>
  <si>
    <t>MBtu</t>
  </si>
  <si>
    <t>1 therm = 100 MBtu</t>
  </si>
  <si>
    <t>1 therm = 100,000 Btu</t>
  </si>
  <si>
    <t>NATURAL GAS</t>
  </si>
  <si>
    <t>Mbtu</t>
  </si>
  <si>
    <t>1 kWh = 3412.1416 Btu</t>
  </si>
  <si>
    <t>1 kW = 3412.1416 Btu/h</t>
  </si>
  <si>
    <t>Btu/h</t>
  </si>
  <si>
    <t>1 HCF = 748 gallons</t>
  </si>
  <si>
    <t>1 HCF = 1 CCF = 100 cu.ft</t>
  </si>
  <si>
    <t>1 CCF = 748 Gallons</t>
  </si>
  <si>
    <t>FREE Standard Version</t>
  </si>
  <si>
    <t>Visit Our Website For More Amazing Spreadsheets.</t>
  </si>
  <si>
    <t>Website:  www.hvacnotebook.com</t>
  </si>
  <si>
    <t>v8.1</t>
  </si>
  <si>
    <t>This Is a FREE Standard Version.</t>
  </si>
  <si>
    <t>For A Nominal Fee, We Can Modify This Spreadsheets To Meet Your Specific Needs.</t>
  </si>
  <si>
    <t>Or Contact Us For Pricing On Our Unprotected Version.</t>
  </si>
  <si>
    <t>We can custom create any spreadsheets to fit your needs.</t>
  </si>
  <si>
    <t>Website:</t>
  </si>
  <si>
    <t>www.hvacnotebook.com</t>
  </si>
  <si>
    <t>Email:</t>
  </si>
  <si>
    <t>hvacnotebook@yahoo.com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</si>
  <si>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</si>
  <si>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</si>
  <si>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</si>
  <si>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</si>
  <si>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</si>
  <si>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Our Standard Verison Spreadsheets are password protected to prevent user from accidential deletions or modifications of formulas and VBA codes.  Contact us if you would like to purchase a "Password-Free" Unprotected Version.</t>
  </si>
  <si>
    <t>3)</t>
  </si>
  <si>
    <t>By using our Spreadsheets, user has accepted the above terms and conditions.</t>
  </si>
  <si>
    <t>ENERGY UNIT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</si>
</sst>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8"/>
      <color theme="3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8"/>
      <color theme="0" tint="-0.34998626667073579"/>
      <name val="Arial"/>
      <family val="2"/>
    </font>
    <font>
      <b/>
      <sz val="14"/>
      <color rgb="FF0070C0"/>
      <name val="Arial"/>
      <family val="2"/>
    </font>
    <font>
      <sz val="12"/>
      <color rgb="FF000099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12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2" fillId="0" borderId="0"/>
  </cellStyleXfs>
  <cellXfs count="9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3" fontId="2" fillId="3" borderId="9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3" fontId="2" fillId="3" borderId="5" xfId="0" applyNumberFormat="1" applyFont="1" applyFill="1" applyBorder="1" applyAlignment="1">
      <alignment horizontal="right" vertical="center" indent="1"/>
    </xf>
    <xf numFmtId="0" fontId="6" fillId="4" borderId="2" xfId="0" applyFont="1" applyFill="1" applyBorder="1" applyAlignment="1">
      <alignment horizontal="left" vertical="center" indent="1"/>
    </xf>
    <xf numFmtId="164" fontId="2" fillId="3" borderId="10" xfId="0" applyNumberFormat="1" applyFont="1" applyFill="1" applyBorder="1" applyAlignment="1">
      <alignment horizontal="right" vertical="center" indent="1"/>
    </xf>
    <xf numFmtId="4" fontId="2" fillId="3" borderId="9" xfId="0" applyNumberFormat="1" applyFont="1" applyFill="1" applyBorder="1" applyAlignment="1">
      <alignment horizontal="right" vertical="center" indent="1"/>
    </xf>
    <xf numFmtId="164" fontId="2" fillId="3" borderId="9" xfId="0" applyNumberFormat="1" applyFont="1" applyFill="1" applyBorder="1" applyAlignment="1">
      <alignment horizontal="righ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3" fontId="2" fillId="3" borderId="22" xfId="0" applyNumberFormat="1" applyFont="1" applyFill="1" applyBorder="1" applyAlignment="1">
      <alignment horizontal="righ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16" xfId="0" applyFont="1" applyBorder="1"/>
    <xf numFmtId="0" fontId="6" fillId="4" borderId="24" xfId="0" applyFont="1" applyFill="1" applyBorder="1" applyAlignment="1">
      <alignment horizontal="left" vertical="center" indent="1"/>
    </xf>
    <xf numFmtId="4" fontId="2" fillId="3" borderId="3" xfId="0" applyNumberFormat="1" applyFont="1" applyFill="1" applyBorder="1" applyAlignment="1">
      <alignment horizontal="right" vertical="center" indent="1"/>
    </xf>
    <xf numFmtId="3" fontId="2" fillId="3" borderId="7" xfId="0" applyNumberFormat="1" applyFont="1" applyFill="1" applyBorder="1" applyAlignment="1">
      <alignment horizontal="right" vertical="center" indent="1"/>
    </xf>
    <xf numFmtId="3" fontId="3" fillId="2" borderId="3" xfId="0" applyNumberFormat="1" applyFont="1" applyFill="1" applyBorder="1" applyAlignment="1" applyProtection="1">
      <alignment horizontal="right" vertical="center" indent="1"/>
      <protection locked="0"/>
    </xf>
    <xf numFmtId="3" fontId="3" fillId="2" borderId="5" xfId="0" applyNumberFormat="1" applyFont="1" applyFill="1" applyBorder="1" applyAlignment="1" applyProtection="1">
      <alignment horizontal="right" vertical="center" indent="1"/>
      <protection locked="0"/>
    </xf>
    <xf numFmtId="3" fontId="3" fillId="2" borderId="21" xfId="0" applyNumberFormat="1" applyFont="1" applyFill="1" applyBorder="1" applyAlignment="1" applyProtection="1">
      <alignment horizontal="right" vertical="center" indent="1"/>
      <protection locked="0"/>
    </xf>
    <xf numFmtId="3" fontId="3" fillId="2" borderId="7" xfId="0" applyNumberFormat="1" applyFont="1" applyFill="1" applyBorder="1" applyAlignment="1" applyProtection="1">
      <alignment horizontal="right" vertical="center" indent="1"/>
      <protection locked="0"/>
    </xf>
    <xf numFmtId="4" fontId="3" fillId="2" borderId="3" xfId="0" applyNumberFormat="1" applyFont="1" applyFill="1" applyBorder="1" applyAlignment="1" applyProtection="1">
      <alignment horizontal="right" vertical="center" indent="1"/>
      <protection locked="0"/>
    </xf>
    <xf numFmtId="164" fontId="3" fillId="2" borderId="5" xfId="0" applyNumberFormat="1" applyFont="1" applyFill="1" applyBorder="1" applyAlignment="1" applyProtection="1">
      <alignment horizontal="right" vertical="center" inden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>
      <alignment horizontal="center"/>
    </xf>
    <xf numFmtId="0" fontId="9" fillId="0" borderId="0" xfId="2" applyProtection="1">
      <protection locked="0"/>
    </xf>
    <xf numFmtId="0" fontId="14" fillId="0" borderId="0" xfId="2" applyFont="1" applyAlignment="1">
      <alignment vertical="top"/>
    </xf>
    <xf numFmtId="0" fontId="9" fillId="0" borderId="0" xfId="2"/>
    <xf numFmtId="0" fontId="9" fillId="0" borderId="27" xfId="2" applyBorder="1"/>
    <xf numFmtId="0" fontId="9" fillId="0" borderId="28" xfId="2" applyBorder="1"/>
    <xf numFmtId="0" fontId="9" fillId="0" borderId="29" xfId="2" applyBorder="1"/>
    <xf numFmtId="0" fontId="9" fillId="0" borderId="25" xfId="2" applyBorder="1"/>
    <xf numFmtId="0" fontId="9" fillId="0" borderId="0" xfId="2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9" fillId="0" borderId="0" xfId="2" applyBorder="1"/>
    <xf numFmtId="0" fontId="9" fillId="0" borderId="26" xfId="2" applyBorder="1"/>
    <xf numFmtId="0" fontId="1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center" vertical="top"/>
    </xf>
    <xf numFmtId="0" fontId="17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/>
    </xf>
    <xf numFmtId="0" fontId="19" fillId="0" borderId="0" xfId="2" applyFont="1" applyBorder="1" applyAlignment="1">
      <alignment horizontal="center" vertical="top"/>
    </xf>
    <xf numFmtId="0" fontId="20" fillId="0" borderId="0" xfId="2" applyFont="1" applyBorder="1" applyAlignment="1">
      <alignment horizontal="right"/>
    </xf>
    <xf numFmtId="0" fontId="21" fillId="0" borderId="0" xfId="3" applyFont="1" applyFill="1" applyBorder="1" applyAlignment="1">
      <alignment horizontal="left"/>
    </xf>
    <xf numFmtId="0" fontId="9" fillId="0" borderId="0" xfId="2" applyBorder="1" applyAlignment="1"/>
    <xf numFmtId="0" fontId="20" fillId="0" borderId="0" xfId="2" applyFont="1" applyBorder="1" applyAlignment="1">
      <alignment horizontal="right" vertical="center"/>
    </xf>
    <xf numFmtId="0" fontId="21" fillId="0" borderId="0" xfId="3" applyFont="1" applyBorder="1" applyAlignment="1">
      <alignment horizontal="left" vertical="center"/>
    </xf>
    <xf numFmtId="0" fontId="9" fillId="0" borderId="25" xfId="2" applyBorder="1" applyAlignment="1">
      <alignment horizontal="left"/>
    </xf>
    <xf numFmtId="0" fontId="22" fillId="0" borderId="0" xfId="2" applyFont="1" applyBorder="1" applyAlignment="1">
      <alignment horizontal="right" vertical="center"/>
    </xf>
    <xf numFmtId="3" fontId="24" fillId="5" borderId="2" xfId="4" applyNumberFormat="1" applyFont="1" applyFill="1" applyBorder="1" applyAlignment="1" applyProtection="1">
      <alignment horizontal="center" vertical="center"/>
      <protection locked="0"/>
    </xf>
    <xf numFmtId="0" fontId="6" fillId="0" borderId="25" xfId="2" applyFont="1" applyBorder="1" applyAlignment="1">
      <alignment vertical="center"/>
    </xf>
    <xf numFmtId="0" fontId="22" fillId="0" borderId="25" xfId="2" applyFont="1" applyBorder="1" applyAlignment="1">
      <alignment horizontal="right" vertical="top"/>
    </xf>
    <xf numFmtId="0" fontId="26" fillId="0" borderId="0" xfId="4" applyFont="1" applyBorder="1" applyAlignment="1">
      <alignment horizontal="left" vertical="top" wrapText="1"/>
    </xf>
    <xf numFmtId="0" fontId="9" fillId="0" borderId="30" xfId="2" applyBorder="1"/>
    <xf numFmtId="0" fontId="9" fillId="0" borderId="31" xfId="2" applyBorder="1"/>
    <xf numFmtId="0" fontId="9" fillId="0" borderId="32" xfId="2" applyBorder="1"/>
    <xf numFmtId="0" fontId="2" fillId="0" borderId="33" xfId="0" applyFont="1" applyBorder="1"/>
    <xf numFmtId="0" fontId="2" fillId="0" borderId="34" xfId="0" applyFont="1" applyBorder="1"/>
    <xf numFmtId="0" fontId="10" fillId="0" borderId="34" xfId="0" applyFont="1" applyFill="1" applyBorder="1" applyAlignment="1" applyProtection="1">
      <alignment horizontal="right"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0" xfId="0" applyFont="1" applyBorder="1"/>
    <xf numFmtId="0" fontId="2" fillId="0" borderId="37" xfId="0" applyFont="1" applyBorder="1"/>
    <xf numFmtId="0" fontId="2" fillId="0" borderId="36" xfId="0" applyFont="1" applyBorder="1" applyProtection="1">
      <protection locked="0"/>
    </xf>
    <xf numFmtId="0" fontId="7" fillId="0" borderId="1" xfId="1" applyFont="1" applyBorder="1" applyAlignment="1">
      <alignment horizontal="center"/>
    </xf>
    <xf numFmtId="0" fontId="8" fillId="0" borderId="36" xfId="0" applyFont="1" applyBorder="1" applyAlignment="1">
      <alignment vertical="top"/>
    </xf>
    <xf numFmtId="0" fontId="4" fillId="0" borderId="0" xfId="0" applyFont="1" applyBorder="1"/>
    <xf numFmtId="0" fontId="2" fillId="0" borderId="38" xfId="0" applyFont="1" applyBorder="1"/>
    <xf numFmtId="0" fontId="12" fillId="0" borderId="39" xfId="0" applyFont="1" applyBorder="1" applyAlignment="1">
      <alignment horizontal="center" vertical="top"/>
    </xf>
    <xf numFmtId="0" fontId="27" fillId="0" borderId="40" xfId="0" applyFont="1" applyBorder="1" applyAlignment="1">
      <alignment horizontal="right"/>
    </xf>
    <xf numFmtId="0" fontId="27" fillId="0" borderId="0" xfId="0" applyFont="1" applyBorder="1" applyAlignment="1">
      <alignment horizontal="left" vertical="center" indent="1"/>
    </xf>
    <xf numFmtId="0" fontId="27" fillId="0" borderId="36" xfId="0" applyFont="1" applyBorder="1"/>
    <xf numFmtId="0" fontId="27" fillId="0" borderId="0" xfId="0" applyFont="1" applyBorder="1"/>
    <xf numFmtId="0" fontId="27" fillId="0" borderId="37" xfId="0" applyFont="1" applyBorder="1"/>
    <xf numFmtId="0" fontId="27" fillId="0" borderId="0" xfId="0" applyFont="1"/>
  </cellXfs>
  <cellStyles count="5">
    <cellStyle name="Heading 1" xfId="1" builtinId="16"/>
    <cellStyle name="Hyperlink 2" xf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5</xdr:row>
      <xdr:rowOff>123825</xdr:rowOff>
    </xdr:from>
    <xdr:to>
      <xdr:col>4</xdr:col>
      <xdr:colOff>638175</xdr:colOff>
      <xdr:row>7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661DA9-EFD8-400F-8A96-4DB1924C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1828800"/>
          <a:ext cx="22955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0</xdr:row>
      <xdr:rowOff>381000</xdr:rowOff>
    </xdr:from>
    <xdr:to>
      <xdr:col>12</xdr:col>
      <xdr:colOff>609600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9F66BD-7995-475A-AAC8-17E3D456C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81000"/>
          <a:ext cx="229552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K6" sqref="K6"/>
    </sheetView>
  </sheetViews>
  <sheetFormatPr defaultRowHeight="24.75" customHeight="1" x14ac:dyDescent="0.25"/>
  <cols>
    <col min="1" max="1" width="4" style="51" customWidth="1"/>
    <col min="2" max="2" width="11.42578125" style="51" customWidth="1"/>
    <col min="3" max="3" width="41.85546875" style="51" customWidth="1"/>
    <col min="4" max="4" width="14.28515625" style="51" customWidth="1"/>
    <col min="5" max="5" width="51.5703125" style="51" customWidth="1"/>
    <col min="6" max="6" width="8.140625" style="51" customWidth="1"/>
    <col min="7" max="16384" width="9.140625" style="51"/>
  </cols>
  <sheetData>
    <row r="1" spans="1:6" ht="24.75" customHeight="1" x14ac:dyDescent="0.25">
      <c r="A1" s="49"/>
      <c r="B1" s="50" t="s">
        <v>56</v>
      </c>
    </row>
    <row r="2" spans="1:6" ht="24.75" customHeight="1" x14ac:dyDescent="0.25">
      <c r="B2" s="52"/>
      <c r="C2" s="53"/>
      <c r="D2" s="53"/>
      <c r="E2" s="53"/>
      <c r="F2" s="54"/>
    </row>
    <row r="3" spans="1:6" ht="24.75" customHeight="1" x14ac:dyDescent="0.35">
      <c r="B3" s="55"/>
      <c r="C3" s="56"/>
      <c r="D3" s="57" t="s">
        <v>57</v>
      </c>
      <c r="E3" s="58"/>
      <c r="F3" s="59"/>
    </row>
    <row r="4" spans="1:6" ht="24.75" customHeight="1" x14ac:dyDescent="0.35">
      <c r="B4" s="55"/>
      <c r="C4" s="56"/>
      <c r="D4" s="60" t="s">
        <v>58</v>
      </c>
      <c r="E4" s="58"/>
      <c r="F4" s="59"/>
    </row>
    <row r="5" spans="1:6" ht="35.25" customHeight="1" x14ac:dyDescent="0.25">
      <c r="B5" s="55"/>
      <c r="C5" s="58"/>
      <c r="D5" s="61" t="s">
        <v>59</v>
      </c>
      <c r="E5" s="58"/>
      <c r="F5" s="59"/>
    </row>
    <row r="6" spans="1:6" ht="24.75" customHeight="1" x14ac:dyDescent="0.25">
      <c r="B6" s="55"/>
      <c r="C6" s="58"/>
      <c r="D6" s="61"/>
      <c r="E6" s="58"/>
      <c r="F6" s="59"/>
    </row>
    <row r="7" spans="1:6" ht="24.75" customHeight="1" x14ac:dyDescent="0.25">
      <c r="B7" s="55"/>
      <c r="C7" s="58"/>
      <c r="D7" s="62"/>
      <c r="E7" s="58"/>
      <c r="F7" s="59"/>
    </row>
    <row r="8" spans="1:6" ht="24.75" customHeight="1" x14ac:dyDescent="0.25">
      <c r="B8" s="55"/>
      <c r="C8" s="58"/>
      <c r="D8" s="58"/>
      <c r="E8" s="58"/>
      <c r="F8" s="59"/>
    </row>
    <row r="9" spans="1:6" ht="24.75" customHeight="1" x14ac:dyDescent="0.4">
      <c r="B9" s="55"/>
      <c r="C9" s="58"/>
      <c r="D9" s="63" t="s">
        <v>54</v>
      </c>
      <c r="E9" s="58"/>
      <c r="F9" s="59"/>
    </row>
    <row r="10" spans="1:6" ht="24.75" customHeight="1" x14ac:dyDescent="0.25">
      <c r="B10" s="55"/>
      <c r="C10" s="58"/>
      <c r="D10" s="64" t="s">
        <v>60</v>
      </c>
      <c r="E10" s="58"/>
      <c r="F10" s="59"/>
    </row>
    <row r="11" spans="1:6" ht="24.75" customHeight="1" x14ac:dyDescent="0.25">
      <c r="B11" s="55"/>
      <c r="C11" s="65" t="s">
        <v>61</v>
      </c>
      <c r="D11" s="66" t="s">
        <v>62</v>
      </c>
      <c r="E11" s="67"/>
      <c r="F11" s="59"/>
    </row>
    <row r="12" spans="1:6" ht="24.75" customHeight="1" x14ac:dyDescent="0.25">
      <c r="B12" s="55"/>
      <c r="C12" s="68" t="s">
        <v>63</v>
      </c>
      <c r="D12" s="69" t="s">
        <v>64</v>
      </c>
      <c r="E12" s="58"/>
      <c r="F12" s="59"/>
    </row>
    <row r="13" spans="1:6" ht="24.75" customHeight="1" x14ac:dyDescent="0.25">
      <c r="B13" s="55"/>
      <c r="C13" s="68"/>
      <c r="D13" s="69"/>
      <c r="E13" s="58"/>
      <c r="F13" s="59"/>
    </row>
    <row r="14" spans="1:6" ht="24.75" customHeight="1" x14ac:dyDescent="0.25">
      <c r="B14" s="70"/>
      <c r="C14" s="71" t="s">
        <v>65</v>
      </c>
      <c r="D14" s="72">
        <v>123</v>
      </c>
      <c r="E14" s="58"/>
      <c r="F14" s="59"/>
    </row>
    <row r="15" spans="1:6" ht="24.75" customHeight="1" x14ac:dyDescent="0.25">
      <c r="B15" s="70"/>
      <c r="C15" s="68"/>
      <c r="D15" s="68"/>
      <c r="E15" s="58"/>
      <c r="F15" s="59"/>
    </row>
    <row r="16" spans="1:6" ht="24.75" customHeight="1" x14ac:dyDescent="0.25">
      <c r="B16" s="73" t="s">
        <v>66</v>
      </c>
      <c r="C16" s="58"/>
      <c r="D16" s="58"/>
      <c r="E16" s="58"/>
      <c r="F16" s="59"/>
    </row>
    <row r="17" spans="2:6" ht="42.75" customHeight="1" x14ac:dyDescent="0.25">
      <c r="B17" s="74" t="s">
        <v>67</v>
      </c>
      <c r="C17" s="75" t="s">
        <v>68</v>
      </c>
      <c r="D17" s="75"/>
      <c r="E17" s="75"/>
      <c r="F17" s="59"/>
    </row>
    <row r="18" spans="2:6" ht="53.25" customHeight="1" x14ac:dyDescent="0.25">
      <c r="B18" s="74" t="s">
        <v>69</v>
      </c>
      <c r="C18" s="75" t="s">
        <v>70</v>
      </c>
      <c r="D18" s="75"/>
      <c r="E18" s="75"/>
      <c r="F18" s="59"/>
    </row>
    <row r="19" spans="2:6" ht="42.75" customHeight="1" x14ac:dyDescent="0.25">
      <c r="B19" s="74" t="s">
        <v>71</v>
      </c>
      <c r="C19" s="75" t="s">
        <v>72</v>
      </c>
      <c r="D19" s="75"/>
      <c r="E19" s="75"/>
      <c r="F19" s="59"/>
    </row>
    <row r="20" spans="2:6" ht="42.75" customHeight="1" x14ac:dyDescent="0.25">
      <c r="B20" s="76"/>
      <c r="C20" s="77"/>
      <c r="D20" s="77"/>
      <c r="E20" s="77"/>
      <c r="F20" s="78"/>
    </row>
  </sheetData>
  <sheetProtection algorithmName="SHA-512" hashValue="V3/r000J9fn2D+q8cDFSaZSb8/AzH4uuVmYRD8BGvWgduooHJTglfwHCFKL6f/c8//+MW3xBVv+fZaRJP6OR1w==" saltValue="9d1f7CYPfhHaR9a95NvW1Q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abSelected="1" workbookViewId="0">
      <selection activeCell="Q11" sqref="Q11"/>
    </sheetView>
  </sheetViews>
  <sheetFormatPr defaultRowHeight="20.25" customHeight="1" x14ac:dyDescent="0.2"/>
  <cols>
    <col min="1" max="1" width="4.140625" style="1" customWidth="1"/>
    <col min="2" max="2" width="33.5703125" style="1" customWidth="1"/>
    <col min="3" max="3" width="13.140625" style="1" customWidth="1"/>
    <col min="4" max="4" width="11.5703125" style="1" customWidth="1"/>
    <col min="5" max="5" width="4.140625" style="1" customWidth="1"/>
    <col min="6" max="6" width="13.140625" style="1" customWidth="1"/>
    <col min="7" max="7" width="10" style="1" customWidth="1"/>
    <col min="8" max="8" width="3.42578125" style="1" customWidth="1"/>
    <col min="9" max="9" width="13.140625" style="1" customWidth="1"/>
    <col min="10" max="10" width="9.85546875" style="1" customWidth="1"/>
    <col min="11" max="11" width="4.140625" style="1" customWidth="1"/>
    <col min="12" max="12" width="9.28515625" style="1" bestFit="1" customWidth="1"/>
    <col min="13" max="13" width="11.28515625" style="1" customWidth="1"/>
    <col min="14" max="14" width="4.7109375" style="1" customWidth="1"/>
    <col min="15" max="16384" width="9.140625" style="1"/>
  </cols>
  <sheetData>
    <row r="1" spans="1:18" ht="26.25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 t="s">
        <v>53</v>
      </c>
      <c r="N1" s="82"/>
      <c r="Q1" s="47"/>
      <c r="R1" s="47"/>
    </row>
    <row r="2" spans="1:18" ht="39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46"/>
      <c r="N2" s="85"/>
      <c r="Q2" s="47"/>
      <c r="R2" s="47"/>
    </row>
    <row r="3" spans="1:18" ht="20.25" customHeight="1" thickBot="1" x14ac:dyDescent="0.4">
      <c r="A3" s="86"/>
      <c r="B3" s="87" t="s">
        <v>73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5"/>
      <c r="P3" s="47"/>
      <c r="Q3" s="47"/>
      <c r="R3" s="47"/>
    </row>
    <row r="4" spans="1:18" ht="20.25" customHeight="1" thickTop="1" x14ac:dyDescent="0.2">
      <c r="A4" s="88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8" ht="20.25" customHeight="1" x14ac:dyDescent="0.2">
      <c r="A5" s="83"/>
      <c r="B5" s="35" t="s">
        <v>4</v>
      </c>
      <c r="C5" s="44" t="s">
        <v>9</v>
      </c>
      <c r="D5" s="44"/>
      <c r="E5" s="89"/>
      <c r="F5" s="44" t="s">
        <v>10</v>
      </c>
      <c r="G5" s="44"/>
      <c r="H5" s="89"/>
      <c r="I5" s="45" t="s">
        <v>9</v>
      </c>
      <c r="J5" s="45"/>
      <c r="K5" s="89"/>
      <c r="L5" s="45" t="s">
        <v>10</v>
      </c>
      <c r="M5" s="45"/>
      <c r="N5" s="85"/>
    </row>
    <row r="6" spans="1:18" ht="20.25" customHeight="1" x14ac:dyDescent="0.2">
      <c r="A6" s="83"/>
      <c r="B6" s="5" t="s">
        <v>5</v>
      </c>
      <c r="C6" s="38">
        <v>1</v>
      </c>
      <c r="D6" s="8" t="s">
        <v>0</v>
      </c>
      <c r="E6" s="13" t="s">
        <v>3</v>
      </c>
      <c r="F6" s="17">
        <f>C6*1000</f>
        <v>1000</v>
      </c>
      <c r="G6" s="2" t="s">
        <v>6</v>
      </c>
      <c r="H6" s="84"/>
      <c r="I6" s="38">
        <v>1000</v>
      </c>
      <c r="J6" s="8" t="s">
        <v>6</v>
      </c>
      <c r="K6" s="13" t="s">
        <v>3</v>
      </c>
      <c r="L6" s="17">
        <f>I6/1000</f>
        <v>1</v>
      </c>
      <c r="M6" s="2" t="s">
        <v>0</v>
      </c>
      <c r="N6" s="85"/>
    </row>
    <row r="7" spans="1:18" ht="20.25" customHeight="1" x14ac:dyDescent="0.2">
      <c r="A7" s="83"/>
      <c r="B7" s="6" t="s">
        <v>7</v>
      </c>
      <c r="C7" s="39">
        <v>1</v>
      </c>
      <c r="D7" s="10" t="s">
        <v>2</v>
      </c>
      <c r="E7" s="9" t="s">
        <v>3</v>
      </c>
      <c r="F7" s="18">
        <f>C7*1000</f>
        <v>1000</v>
      </c>
      <c r="G7" s="3" t="s">
        <v>0</v>
      </c>
      <c r="H7" s="84"/>
      <c r="I7" s="39">
        <v>1000</v>
      </c>
      <c r="J7" s="10" t="s">
        <v>0</v>
      </c>
      <c r="K7" s="9" t="s">
        <v>3</v>
      </c>
      <c r="L7" s="18">
        <f>I7/1000</f>
        <v>1</v>
      </c>
      <c r="M7" s="3" t="s">
        <v>2</v>
      </c>
      <c r="N7" s="85"/>
    </row>
    <row r="8" spans="1:18" ht="20.25" customHeight="1" x14ac:dyDescent="0.2">
      <c r="A8" s="83"/>
      <c r="B8" s="29" t="s">
        <v>8</v>
      </c>
      <c r="C8" s="40">
        <v>1</v>
      </c>
      <c r="D8" s="30" t="s">
        <v>2</v>
      </c>
      <c r="E8" s="9" t="s">
        <v>3</v>
      </c>
      <c r="F8" s="32">
        <f>C8*1000000</f>
        <v>1000000</v>
      </c>
      <c r="G8" s="33" t="s">
        <v>6</v>
      </c>
      <c r="H8" s="84"/>
      <c r="I8" s="40">
        <v>1000000</v>
      </c>
      <c r="J8" s="30" t="s">
        <v>6</v>
      </c>
      <c r="K8" s="9" t="s">
        <v>3</v>
      </c>
      <c r="L8" s="32">
        <f>I8/1000000</f>
        <v>1</v>
      </c>
      <c r="M8" s="33" t="s">
        <v>2</v>
      </c>
      <c r="N8" s="85"/>
    </row>
    <row r="9" spans="1:18" ht="20.25" customHeight="1" x14ac:dyDescent="0.2">
      <c r="A9" s="83"/>
      <c r="B9" s="29" t="s">
        <v>48</v>
      </c>
      <c r="C9" s="40">
        <v>1</v>
      </c>
      <c r="D9" s="30" t="s">
        <v>0</v>
      </c>
      <c r="E9" s="9" t="s">
        <v>3</v>
      </c>
      <c r="F9" s="32">
        <f>C9*3412.1416</f>
        <v>3412.1415999999999</v>
      </c>
      <c r="G9" s="33" t="s">
        <v>49</v>
      </c>
      <c r="H9" s="84"/>
      <c r="I9" s="40">
        <v>1</v>
      </c>
      <c r="J9" s="30" t="s">
        <v>49</v>
      </c>
      <c r="K9" s="31"/>
      <c r="L9" s="32">
        <f>I9/3412.1416</f>
        <v>2.9307107301760281E-4</v>
      </c>
      <c r="M9" s="33" t="s">
        <v>0</v>
      </c>
      <c r="N9" s="85"/>
    </row>
    <row r="10" spans="1:18" ht="20.25" customHeight="1" x14ac:dyDescent="0.2">
      <c r="A10" s="83"/>
      <c r="B10" s="7" t="s">
        <v>47</v>
      </c>
      <c r="C10" s="41">
        <v>1</v>
      </c>
      <c r="D10" s="11" t="s">
        <v>1</v>
      </c>
      <c r="E10" s="12" t="s">
        <v>3</v>
      </c>
      <c r="F10" s="19">
        <f>C10*3412.1416</f>
        <v>3412.1415999999999</v>
      </c>
      <c r="G10" s="4" t="s">
        <v>20</v>
      </c>
      <c r="H10" s="34"/>
      <c r="I10" s="41">
        <v>3412</v>
      </c>
      <c r="J10" s="11" t="s">
        <v>20</v>
      </c>
      <c r="K10" s="12" t="s">
        <v>3</v>
      </c>
      <c r="L10" s="19">
        <f>I10/3412.1416</f>
        <v>0.99995850113606077</v>
      </c>
      <c r="M10" s="4" t="s">
        <v>1</v>
      </c>
      <c r="N10" s="85"/>
    </row>
    <row r="11" spans="1:18" ht="20.25" customHeight="1" x14ac:dyDescent="0.2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</row>
    <row r="12" spans="1:18" ht="20.25" customHeight="1" x14ac:dyDescent="0.2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</row>
    <row r="13" spans="1:18" ht="20.25" customHeight="1" x14ac:dyDescent="0.2">
      <c r="A13" s="83"/>
      <c r="B13" s="21" t="s">
        <v>11</v>
      </c>
      <c r="C13" s="44" t="s">
        <v>9</v>
      </c>
      <c r="D13" s="44"/>
      <c r="E13" s="89"/>
      <c r="F13" s="44" t="s">
        <v>10</v>
      </c>
      <c r="G13" s="44"/>
      <c r="H13" s="89"/>
      <c r="I13" s="45" t="s">
        <v>9</v>
      </c>
      <c r="J13" s="45"/>
      <c r="K13" s="89"/>
      <c r="L13" s="45" t="s">
        <v>10</v>
      </c>
      <c r="M13" s="45"/>
      <c r="N13" s="85"/>
    </row>
    <row r="14" spans="1:18" ht="20.25" customHeight="1" x14ac:dyDescent="0.2">
      <c r="A14" s="83"/>
      <c r="B14" s="5" t="s">
        <v>12</v>
      </c>
      <c r="C14" s="38">
        <v>1</v>
      </c>
      <c r="D14" s="8" t="s">
        <v>14</v>
      </c>
      <c r="E14" s="13" t="s">
        <v>3</v>
      </c>
      <c r="F14" s="36">
        <f>C14*7.48</f>
        <v>7.48</v>
      </c>
      <c r="G14" s="2" t="s">
        <v>13</v>
      </c>
      <c r="H14" s="84"/>
      <c r="I14" s="42">
        <v>7.48</v>
      </c>
      <c r="J14" s="13" t="s">
        <v>13</v>
      </c>
      <c r="K14" s="13" t="s">
        <v>3</v>
      </c>
      <c r="L14" s="17">
        <f>I14/7.48</f>
        <v>1</v>
      </c>
      <c r="M14" s="2" t="s">
        <v>14</v>
      </c>
      <c r="N14" s="85"/>
    </row>
    <row r="15" spans="1:18" ht="20.25" customHeight="1" x14ac:dyDescent="0.2">
      <c r="A15" s="83"/>
      <c r="B15" s="6" t="s">
        <v>50</v>
      </c>
      <c r="C15" s="39">
        <v>1</v>
      </c>
      <c r="D15" s="10" t="s">
        <v>16</v>
      </c>
      <c r="E15" s="9" t="s">
        <v>3</v>
      </c>
      <c r="F15" s="20">
        <f>C15*748</f>
        <v>748</v>
      </c>
      <c r="G15" s="3" t="s">
        <v>13</v>
      </c>
      <c r="H15" s="84"/>
      <c r="I15" s="39">
        <v>748</v>
      </c>
      <c r="J15" s="9" t="s">
        <v>13</v>
      </c>
      <c r="K15" s="9" t="s">
        <v>3</v>
      </c>
      <c r="L15" s="18">
        <f>I15/748</f>
        <v>1</v>
      </c>
      <c r="M15" s="3" t="s">
        <v>16</v>
      </c>
      <c r="N15" s="85"/>
    </row>
    <row r="16" spans="1:18" ht="20.25" customHeight="1" x14ac:dyDescent="0.2">
      <c r="A16" s="83"/>
      <c r="B16" s="7" t="s">
        <v>52</v>
      </c>
      <c r="C16" s="41">
        <v>1</v>
      </c>
      <c r="D16" s="11" t="s">
        <v>28</v>
      </c>
      <c r="E16" s="12" t="s">
        <v>3</v>
      </c>
      <c r="F16" s="37">
        <f>C16*748</f>
        <v>748</v>
      </c>
      <c r="G16" s="4" t="s">
        <v>13</v>
      </c>
      <c r="H16" s="84"/>
      <c r="I16" s="41">
        <v>748</v>
      </c>
      <c r="J16" s="12" t="s">
        <v>13</v>
      </c>
      <c r="K16" s="12" t="s">
        <v>3</v>
      </c>
      <c r="L16" s="19">
        <f>I16/748</f>
        <v>1</v>
      </c>
      <c r="M16" s="4" t="s">
        <v>28</v>
      </c>
      <c r="N16" s="85"/>
    </row>
    <row r="17" spans="1:14" s="97" customFormat="1" ht="16.5" customHeight="1" x14ac:dyDescent="0.2">
      <c r="A17" s="94"/>
      <c r="B17" s="93" t="s">
        <v>51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6"/>
    </row>
    <row r="18" spans="1:14" s="97" customFormat="1" ht="16.5" customHeight="1" x14ac:dyDescent="0.2">
      <c r="A18" s="94"/>
      <c r="B18" s="93" t="s">
        <v>15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6"/>
    </row>
    <row r="19" spans="1:14" ht="20.25" customHeight="1" x14ac:dyDescent="0.2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</row>
    <row r="20" spans="1:14" ht="20.25" customHeight="1" x14ac:dyDescent="0.2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5"/>
    </row>
    <row r="21" spans="1:14" ht="20.25" customHeight="1" x14ac:dyDescent="0.2">
      <c r="A21" s="83"/>
      <c r="B21" s="21" t="s">
        <v>17</v>
      </c>
      <c r="C21" s="44" t="s">
        <v>9</v>
      </c>
      <c r="D21" s="44"/>
      <c r="E21" s="89"/>
      <c r="F21" s="44" t="s">
        <v>10</v>
      </c>
      <c r="G21" s="44"/>
      <c r="H21" s="89"/>
      <c r="I21" s="45" t="s">
        <v>9</v>
      </c>
      <c r="J21" s="45"/>
      <c r="K21" s="89"/>
      <c r="L21" s="45" t="s">
        <v>10</v>
      </c>
      <c r="M21" s="45"/>
      <c r="N21" s="85"/>
    </row>
    <row r="22" spans="1:14" ht="20.25" customHeight="1" x14ac:dyDescent="0.2">
      <c r="A22" s="83"/>
      <c r="B22" s="14" t="s">
        <v>18</v>
      </c>
      <c r="C22" s="38">
        <v>1</v>
      </c>
      <c r="D22" s="8" t="s">
        <v>19</v>
      </c>
      <c r="E22" s="13" t="s">
        <v>3</v>
      </c>
      <c r="F22" s="17">
        <f>C22*1000</f>
        <v>1000</v>
      </c>
      <c r="G22" s="2" t="s">
        <v>20</v>
      </c>
      <c r="H22" s="84"/>
      <c r="I22" s="38">
        <v>1</v>
      </c>
      <c r="J22" s="8" t="s">
        <v>20</v>
      </c>
      <c r="K22" s="13" t="s">
        <v>3</v>
      </c>
      <c r="L22" s="17">
        <f>I22/1000</f>
        <v>1E-3</v>
      </c>
      <c r="M22" s="2" t="s">
        <v>19</v>
      </c>
      <c r="N22" s="85"/>
    </row>
    <row r="23" spans="1:14" ht="20.25" customHeight="1" x14ac:dyDescent="0.2">
      <c r="A23" s="83"/>
      <c r="B23" s="15" t="s">
        <v>21</v>
      </c>
      <c r="C23" s="39">
        <v>1</v>
      </c>
      <c r="D23" s="10" t="s">
        <v>22</v>
      </c>
      <c r="E23" s="9" t="s">
        <v>3</v>
      </c>
      <c r="F23" s="18">
        <f>C23*100000</f>
        <v>100000</v>
      </c>
      <c r="G23" s="3" t="s">
        <v>20</v>
      </c>
      <c r="H23" s="84"/>
      <c r="I23" s="39">
        <v>1</v>
      </c>
      <c r="J23" s="10" t="s">
        <v>20</v>
      </c>
      <c r="K23" s="9" t="s">
        <v>3</v>
      </c>
      <c r="L23" s="18">
        <f>I23/100000</f>
        <v>1.0000000000000001E-5</v>
      </c>
      <c r="M23" s="3" t="s">
        <v>22</v>
      </c>
      <c r="N23" s="85"/>
    </row>
    <row r="24" spans="1:14" ht="20.25" customHeight="1" x14ac:dyDescent="0.2">
      <c r="A24" s="83"/>
      <c r="B24" s="15" t="s">
        <v>23</v>
      </c>
      <c r="C24" s="39">
        <v>1</v>
      </c>
      <c r="D24" s="10" t="s">
        <v>24</v>
      </c>
      <c r="E24" s="9" t="s">
        <v>3</v>
      </c>
      <c r="F24" s="18">
        <f>C24*140000</f>
        <v>140000</v>
      </c>
      <c r="G24" s="3" t="s">
        <v>20</v>
      </c>
      <c r="H24" s="84"/>
      <c r="I24" s="39">
        <v>1</v>
      </c>
      <c r="J24" s="10" t="s">
        <v>20</v>
      </c>
      <c r="K24" s="9" t="s">
        <v>3</v>
      </c>
      <c r="L24" s="18">
        <f>I24/140000</f>
        <v>7.1428571428571427E-6</v>
      </c>
      <c r="M24" s="3" t="s">
        <v>24</v>
      </c>
      <c r="N24" s="85"/>
    </row>
    <row r="25" spans="1:14" ht="20.25" customHeight="1" x14ac:dyDescent="0.2">
      <c r="A25" s="83"/>
      <c r="B25" s="15" t="s">
        <v>25</v>
      </c>
      <c r="C25" s="39">
        <v>1</v>
      </c>
      <c r="D25" s="10" t="s">
        <v>24</v>
      </c>
      <c r="E25" s="9" t="s">
        <v>3</v>
      </c>
      <c r="F25" s="18">
        <f>C25*152000</f>
        <v>152000</v>
      </c>
      <c r="G25" s="3" t="s">
        <v>20</v>
      </c>
      <c r="H25" s="84"/>
      <c r="I25" s="39">
        <v>1</v>
      </c>
      <c r="J25" s="10" t="s">
        <v>20</v>
      </c>
      <c r="K25" s="9" t="s">
        <v>3</v>
      </c>
      <c r="L25" s="18">
        <f>I25/152000</f>
        <v>6.578947368421053E-6</v>
      </c>
      <c r="M25" s="3" t="s">
        <v>24</v>
      </c>
      <c r="N25" s="85"/>
    </row>
    <row r="26" spans="1:14" ht="20.25" customHeight="1" x14ac:dyDescent="0.2">
      <c r="A26" s="83"/>
      <c r="B26" s="15" t="s">
        <v>26</v>
      </c>
      <c r="C26" s="39">
        <v>1</v>
      </c>
      <c r="D26" s="10" t="s">
        <v>24</v>
      </c>
      <c r="E26" s="9" t="s">
        <v>3</v>
      </c>
      <c r="F26" s="18">
        <f>C26*134000</f>
        <v>134000</v>
      </c>
      <c r="G26" s="3" t="s">
        <v>20</v>
      </c>
      <c r="H26" s="84"/>
      <c r="I26" s="39">
        <v>1</v>
      </c>
      <c r="J26" s="10" t="s">
        <v>20</v>
      </c>
      <c r="K26" s="9" t="s">
        <v>3</v>
      </c>
      <c r="L26" s="18">
        <f>I26/134000</f>
        <v>7.4626865671641793E-6</v>
      </c>
      <c r="M26" s="3" t="s">
        <v>24</v>
      </c>
      <c r="N26" s="85"/>
    </row>
    <row r="27" spans="1:14" ht="20.25" customHeight="1" x14ac:dyDescent="0.2">
      <c r="A27" s="83"/>
      <c r="B27" s="16" t="s">
        <v>27</v>
      </c>
      <c r="C27" s="41">
        <v>1</v>
      </c>
      <c r="D27" s="11" t="s">
        <v>24</v>
      </c>
      <c r="E27" s="12" t="s">
        <v>3</v>
      </c>
      <c r="F27" s="19">
        <f>C27*92000</f>
        <v>92000</v>
      </c>
      <c r="G27" s="4" t="s">
        <v>20</v>
      </c>
      <c r="H27" s="84"/>
      <c r="I27" s="41">
        <v>92000</v>
      </c>
      <c r="J27" s="11" t="s">
        <v>20</v>
      </c>
      <c r="K27" s="12" t="s">
        <v>3</v>
      </c>
      <c r="L27" s="19">
        <f>I27/92000</f>
        <v>1</v>
      </c>
      <c r="M27" s="4" t="s">
        <v>24</v>
      </c>
      <c r="N27" s="85"/>
    </row>
    <row r="28" spans="1:14" ht="20.25" customHeight="1" x14ac:dyDescent="0.2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ht="20.25" customHeight="1" x14ac:dyDescent="0.2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</row>
    <row r="30" spans="1:14" ht="20.25" customHeight="1" x14ac:dyDescent="0.2">
      <c r="A30" s="83"/>
      <c r="B30" s="21" t="s">
        <v>45</v>
      </c>
      <c r="C30" s="44" t="s">
        <v>9</v>
      </c>
      <c r="D30" s="44"/>
      <c r="E30" s="89"/>
      <c r="F30" s="44" t="s">
        <v>10</v>
      </c>
      <c r="G30" s="44"/>
      <c r="H30" s="89"/>
      <c r="I30" s="45" t="s">
        <v>9</v>
      </c>
      <c r="J30" s="45"/>
      <c r="K30" s="89"/>
      <c r="L30" s="45" t="s">
        <v>10</v>
      </c>
      <c r="M30" s="45"/>
      <c r="N30" s="85"/>
    </row>
    <row r="31" spans="1:14" ht="20.25" customHeight="1" x14ac:dyDescent="0.2">
      <c r="A31" s="83"/>
      <c r="B31" s="25" t="s">
        <v>44</v>
      </c>
      <c r="C31" s="38">
        <v>1</v>
      </c>
      <c r="D31" s="8" t="s">
        <v>38</v>
      </c>
      <c r="E31" s="13" t="s">
        <v>3</v>
      </c>
      <c r="F31" s="17">
        <f>C31*100000</f>
        <v>100000</v>
      </c>
      <c r="G31" s="2" t="s">
        <v>20</v>
      </c>
      <c r="H31" s="84"/>
      <c r="I31" s="38">
        <v>100000</v>
      </c>
      <c r="J31" s="8" t="s">
        <v>20</v>
      </c>
      <c r="K31" s="13" t="s">
        <v>3</v>
      </c>
      <c r="L31" s="23">
        <f>I31/100000</f>
        <v>1</v>
      </c>
      <c r="M31" s="2" t="s">
        <v>38</v>
      </c>
      <c r="N31" s="85"/>
    </row>
    <row r="32" spans="1:14" ht="20.25" customHeight="1" x14ac:dyDescent="0.2">
      <c r="A32" s="83"/>
      <c r="B32" s="26" t="s">
        <v>43</v>
      </c>
      <c r="C32" s="39">
        <v>1</v>
      </c>
      <c r="D32" s="10" t="s">
        <v>38</v>
      </c>
      <c r="E32" s="9" t="s">
        <v>3</v>
      </c>
      <c r="F32" s="18">
        <f>C32*100</f>
        <v>100</v>
      </c>
      <c r="G32" s="3" t="s">
        <v>42</v>
      </c>
      <c r="H32" s="84"/>
      <c r="I32" s="39">
        <v>100</v>
      </c>
      <c r="J32" s="10" t="s">
        <v>46</v>
      </c>
      <c r="K32" s="9" t="s">
        <v>3</v>
      </c>
      <c r="L32" s="18">
        <f>I32/100</f>
        <v>1</v>
      </c>
      <c r="M32" s="3" t="s">
        <v>38</v>
      </c>
      <c r="N32" s="85"/>
    </row>
    <row r="33" spans="1:14" ht="20.25" customHeight="1" x14ac:dyDescent="0.2">
      <c r="A33" s="83"/>
      <c r="B33" s="26" t="s">
        <v>41</v>
      </c>
      <c r="C33" s="39">
        <v>1</v>
      </c>
      <c r="D33" s="10" t="s">
        <v>38</v>
      </c>
      <c r="E33" s="9" t="s">
        <v>3</v>
      </c>
      <c r="F33" s="22">
        <f>C33*0.1</f>
        <v>0.1</v>
      </c>
      <c r="G33" s="3" t="s">
        <v>40</v>
      </c>
      <c r="H33" s="84"/>
      <c r="I33" s="43">
        <v>0.1</v>
      </c>
      <c r="J33" s="10" t="s">
        <v>40</v>
      </c>
      <c r="K33" s="9" t="s">
        <v>3</v>
      </c>
      <c r="L33" s="22">
        <f>I33/0.1</f>
        <v>1</v>
      </c>
      <c r="M33" s="3" t="s">
        <v>38</v>
      </c>
      <c r="N33" s="85"/>
    </row>
    <row r="34" spans="1:14" ht="20.25" customHeight="1" x14ac:dyDescent="0.2">
      <c r="A34" s="83"/>
      <c r="B34" s="27" t="s">
        <v>39</v>
      </c>
      <c r="C34" s="41">
        <v>1</v>
      </c>
      <c r="D34" s="11" t="s">
        <v>38</v>
      </c>
      <c r="E34" s="12" t="s">
        <v>3</v>
      </c>
      <c r="F34" s="19">
        <f>C34</f>
        <v>1</v>
      </c>
      <c r="G34" s="4" t="s">
        <v>28</v>
      </c>
      <c r="H34" s="84"/>
      <c r="I34" s="41">
        <v>1</v>
      </c>
      <c r="J34" s="11" t="s">
        <v>28</v>
      </c>
      <c r="K34" s="12" t="s">
        <v>3</v>
      </c>
      <c r="L34" s="19">
        <f>I34</f>
        <v>1</v>
      </c>
      <c r="M34" s="4" t="s">
        <v>38</v>
      </c>
      <c r="N34" s="85"/>
    </row>
    <row r="35" spans="1:14" ht="20.25" customHeight="1" x14ac:dyDescent="0.2">
      <c r="A35" s="83"/>
      <c r="B35" s="25" t="s">
        <v>34</v>
      </c>
      <c r="C35" s="38">
        <v>1</v>
      </c>
      <c r="D35" s="8" t="s">
        <v>28</v>
      </c>
      <c r="E35" s="13" t="s">
        <v>3</v>
      </c>
      <c r="F35" s="17">
        <f>C35*100</f>
        <v>100</v>
      </c>
      <c r="G35" s="2" t="s">
        <v>19</v>
      </c>
      <c r="H35" s="84"/>
      <c r="I35" s="38">
        <v>100</v>
      </c>
      <c r="J35" s="8" t="s">
        <v>19</v>
      </c>
      <c r="K35" s="13" t="s">
        <v>3</v>
      </c>
      <c r="L35" s="24">
        <f>I35/100</f>
        <v>1</v>
      </c>
      <c r="M35" s="2" t="s">
        <v>28</v>
      </c>
      <c r="N35" s="85"/>
    </row>
    <row r="36" spans="1:14" ht="20.25" customHeight="1" x14ac:dyDescent="0.2">
      <c r="A36" s="83"/>
      <c r="B36" s="26" t="s">
        <v>33</v>
      </c>
      <c r="C36" s="39">
        <v>1</v>
      </c>
      <c r="D36" s="10" t="s">
        <v>32</v>
      </c>
      <c r="E36" s="9" t="s">
        <v>3</v>
      </c>
      <c r="F36" s="18">
        <f>C36*1000</f>
        <v>1000</v>
      </c>
      <c r="G36" s="3" t="s">
        <v>19</v>
      </c>
      <c r="H36" s="84"/>
      <c r="I36" s="39">
        <v>1000</v>
      </c>
      <c r="J36" s="10" t="s">
        <v>19</v>
      </c>
      <c r="K36" s="9" t="s">
        <v>3</v>
      </c>
      <c r="L36" s="18">
        <f>F36/1000</f>
        <v>1</v>
      </c>
      <c r="M36" s="3" t="s">
        <v>32</v>
      </c>
      <c r="N36" s="85"/>
    </row>
    <row r="37" spans="1:14" ht="20.25" customHeight="1" x14ac:dyDescent="0.2">
      <c r="A37" s="83"/>
      <c r="B37" s="26" t="s">
        <v>31</v>
      </c>
      <c r="C37" s="39">
        <v>1</v>
      </c>
      <c r="D37" s="10" t="s">
        <v>30</v>
      </c>
      <c r="E37" s="9" t="s">
        <v>3</v>
      </c>
      <c r="F37" s="18">
        <f>C37*1025</f>
        <v>1025</v>
      </c>
      <c r="G37" s="3" t="s">
        <v>20</v>
      </c>
      <c r="H37" s="84"/>
      <c r="I37" s="39">
        <v>1025</v>
      </c>
      <c r="J37" s="10" t="s">
        <v>20</v>
      </c>
      <c r="K37" s="9" t="s">
        <v>3</v>
      </c>
      <c r="L37" s="18">
        <f>I37/1025</f>
        <v>1</v>
      </c>
      <c r="M37" s="3" t="s">
        <v>30</v>
      </c>
      <c r="N37" s="85"/>
    </row>
    <row r="38" spans="1:14" ht="20.25" customHeight="1" x14ac:dyDescent="0.2">
      <c r="A38" s="83"/>
      <c r="B38" s="28" t="s">
        <v>29</v>
      </c>
      <c r="C38" s="41">
        <v>1</v>
      </c>
      <c r="D38" s="11" t="s">
        <v>28</v>
      </c>
      <c r="E38" s="12" t="s">
        <v>3</v>
      </c>
      <c r="F38" s="19">
        <f>C38*100000</f>
        <v>100000</v>
      </c>
      <c r="G38" s="4" t="s">
        <v>20</v>
      </c>
      <c r="H38" s="84"/>
      <c r="I38" s="41">
        <v>100000</v>
      </c>
      <c r="J38" s="11" t="s">
        <v>20</v>
      </c>
      <c r="K38" s="12" t="s">
        <v>3</v>
      </c>
      <c r="L38" s="19">
        <f>I38/100000</f>
        <v>1</v>
      </c>
      <c r="M38" s="4" t="s">
        <v>28</v>
      </c>
      <c r="N38" s="85"/>
    </row>
    <row r="39" spans="1:14" ht="15" customHeight="1" x14ac:dyDescent="0.2">
      <c r="A39" s="83"/>
      <c r="B39" s="93" t="s">
        <v>37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</row>
    <row r="40" spans="1:14" ht="15" customHeight="1" x14ac:dyDescent="0.2">
      <c r="A40" s="83"/>
      <c r="B40" s="93" t="s">
        <v>36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</row>
    <row r="41" spans="1:14" ht="15" customHeight="1" x14ac:dyDescent="0.2">
      <c r="A41" s="83"/>
      <c r="B41" s="93" t="s">
        <v>35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</row>
    <row r="42" spans="1:14" ht="20.25" customHeight="1" x14ac:dyDescent="0.2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</row>
    <row r="43" spans="1:14" ht="20.25" customHeight="1" x14ac:dyDescent="0.25">
      <c r="A43" s="83"/>
      <c r="B43" s="48" t="s">
        <v>54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85"/>
    </row>
    <row r="44" spans="1:14" ht="20.25" customHeight="1" x14ac:dyDescent="0.2">
      <c r="A44" s="90"/>
      <c r="B44" s="91" t="s">
        <v>55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2" t="s">
        <v>56</v>
      </c>
    </row>
  </sheetData>
  <mergeCells count="19">
    <mergeCell ref="B43:M43"/>
    <mergeCell ref="B44:M44"/>
    <mergeCell ref="C30:D30"/>
    <mergeCell ref="F30:G30"/>
    <mergeCell ref="I30:J30"/>
    <mergeCell ref="L30:M30"/>
    <mergeCell ref="C5:D5"/>
    <mergeCell ref="F5:G5"/>
    <mergeCell ref="I5:J5"/>
    <mergeCell ref="L5:M5"/>
    <mergeCell ref="C13:D13"/>
    <mergeCell ref="F13:G13"/>
    <mergeCell ref="I13:J13"/>
    <mergeCell ref="L13:M13"/>
    <mergeCell ref="B3:M3"/>
    <mergeCell ref="C21:D21"/>
    <mergeCell ref="F21:G21"/>
    <mergeCell ref="I21:J21"/>
    <mergeCell ref="L21:M21"/>
  </mergeCells>
  <pageMargins left="0.36" right="0.34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Unit Conversions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rcc</dc:creator>
  <cp:lastModifiedBy>jp</cp:lastModifiedBy>
  <cp:lastPrinted>2018-02-05T00:57:05Z</cp:lastPrinted>
  <dcterms:created xsi:type="dcterms:W3CDTF">2016-07-03T19:46:43Z</dcterms:created>
  <dcterms:modified xsi:type="dcterms:W3CDTF">2018-02-05T00:59:08Z</dcterms:modified>
</cp:coreProperties>
</file>